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12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<sst xmlns="http://schemas.openxmlformats.org/spreadsheetml/2006/main" count="98" uniqueCount="94">
  <si>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Summary of Virginia's NewSTEPS Implementation Expenses</t>
  </si>
  <si>
    <t>Procurement</t>
  </si>
  <si>
    <t>Lims Development</t>
  </si>
  <si>
    <t>Message Development</t>
  </si>
  <si>
    <t>HIE Development</t>
  </si>
  <si>
    <t>Hours</t>
  </si>
  <si>
    <t>Phase</t>
  </si>
  <si>
    <t>Activity</t>
  </si>
  <si>
    <t>Prepare Sole Source Procurement for HIE Services</t>
  </si>
  <si>
    <t>Develop a How-To guide for enrolling in VA's NBS Data Exchange Program</t>
  </si>
  <si>
    <t>Create NBS Data Exchange Participant Enrollment Form</t>
  </si>
  <si>
    <t>Post Onboarding guide and related materials to DCLS Website</t>
  </si>
  <si>
    <t>Train IT staff on HL7 message structure and development</t>
  </si>
  <si>
    <t>Participate in HL7 NBS HL7 Workgroup</t>
  </si>
  <si>
    <t xml:space="preserve">Issue PO to JMC Consulting Services for informatics support </t>
  </si>
  <si>
    <t>Create MOA with the Health Department to leverage Virginia's Public Health Reporting Pathway for NBS exchanges</t>
  </si>
  <si>
    <t xml:space="preserve">Redesign and order new NBS Dried bloodspot cards based on input from Virginia's NBS program staff </t>
  </si>
  <si>
    <t>Create data exchange agremeent between OZ/Hospital participants and HIE</t>
  </si>
  <si>
    <t>Conduct requirements gathering sessions with lab staff and review changes to operational processes</t>
  </si>
  <si>
    <t>Modify LIMS to support NBS e-order processing</t>
  </si>
  <si>
    <t>Work with HL7 terminiologist to identify appropriate vocabularies and codes sets</t>
  </si>
  <si>
    <t>Onboarding Guide Development</t>
  </si>
  <si>
    <t>Create and obtain sign-off on Statework of Work with HIE</t>
  </si>
  <si>
    <t xml:space="preserve">Work with HIE and MEDfx development team to make modifications for NBS data exchange </t>
  </si>
  <si>
    <t>Obtain sign-off from HIE on Onboarding packet</t>
  </si>
  <si>
    <t>Develop and synchronize data validation rules for NANI and Telepathy and LIMS data entry screens</t>
  </si>
  <si>
    <t>Develop and synchronize data validation rules for Hospital System and LIMS data entry screens</t>
  </si>
  <si>
    <t>Work with Hospital System to develop electronic/barcoded label for sample submission</t>
  </si>
  <si>
    <t>Participate in weekly technical touchpoint calls between IT staff, HIE, OZ and Virginia Department of Health</t>
  </si>
  <si>
    <t>Work with OZ Systems to develop electronic/barcoded label for sample submission</t>
  </si>
  <si>
    <t xml:space="preserve">Participate in weekly calls with IT and lab staff, OZ and Pilot Hospital </t>
  </si>
  <si>
    <t xml:space="preserve">Participate in periodic calls with IT and lab staff and Pilot Hospital </t>
  </si>
  <si>
    <t>Work with lab, OZ Systems and hospitals to develop use cases</t>
  </si>
  <si>
    <t>Onboard Non-OZ Systems Pilot hospitals to HIE</t>
  </si>
  <si>
    <t>Onboard OZ Systems Pilot hospitals to HIE</t>
  </si>
  <si>
    <t>Test "Hello World" connectivity</t>
  </si>
  <si>
    <t>Test connectivity using certificates issued for partner authentication and payload encryption</t>
  </si>
  <si>
    <t>Develop process for message structural and content validation</t>
  </si>
  <si>
    <t>Develop process for error and exception handling</t>
  </si>
  <si>
    <t>Develop process to parse and load e-orders into the LIMS</t>
  </si>
  <si>
    <t>Perform GAP analysis between LIMS and HL7 message guide for lab orders</t>
  </si>
  <si>
    <t>Perform GAP analysis between LIMS and HL7 Message guide for lab results</t>
  </si>
  <si>
    <t>Complete forms to initiate an IT project in Virginia</t>
  </si>
  <si>
    <t>Test error and exception handling processes between LIMS, HIE, OZ systems</t>
  </si>
  <si>
    <t>Work with lab, OZ Systems and hospitals to develop test cases and examples of HL7 lab order messages</t>
  </si>
  <si>
    <t>Distribute Test cases to OZ Systems and non-OZ Pilot hospitals for use in training and testing</t>
  </si>
  <si>
    <t>Participate in OZ Systems Training of Pilot Hospitals</t>
  </si>
  <si>
    <t>Execute Test cases to perform internal QA testing of processes</t>
  </si>
  <si>
    <t>Distribute Test cases to lab staff for use in training and testing</t>
  </si>
  <si>
    <t>Remediate issues and perform regression testing</t>
  </si>
  <si>
    <t>Hours Estimate</t>
  </si>
  <si>
    <t>Development</t>
  </si>
  <si>
    <t>Year 1</t>
  </si>
  <si>
    <t>Dollars</t>
  </si>
  <si>
    <t>Issue PO's for IT contract resources for LIMS and messaging development</t>
  </si>
  <si>
    <t>Avg Rate</t>
  </si>
  <si>
    <t>Dollar Estimate</t>
  </si>
  <si>
    <t xml:space="preserve"> </t>
  </si>
  <si>
    <t>Total $ by Phase</t>
  </si>
  <si>
    <t>Total Hours by Phase</t>
  </si>
  <si>
    <t>Prepare and distribute weekly meeting minutes and decision register</t>
  </si>
  <si>
    <t>Train IT and Lab informatics staff on terminologies and coded vocabularies</t>
  </si>
  <si>
    <t>Work with OZ staff to perform GAP analysis between NANI system, LIMS and HL7 guide</t>
  </si>
  <si>
    <t>Review, clean and develop Virginia submitter table for Telepathy</t>
  </si>
  <si>
    <t>Train lab staff</t>
  </si>
  <si>
    <t>Perform parallel testing and obtain production sign-off from Lab</t>
  </si>
  <si>
    <t>Obtain production sign-off from OZ, HIE, Pilot Hospital and Lab</t>
  </si>
  <si>
    <t>Prepare and distribute meeting minutes</t>
  </si>
  <si>
    <t>Participate in  VA NewSTEPs calls with hospital partners, OZ Systems and JMC Consulting</t>
  </si>
  <si>
    <t>Prepare project status reports on pilot hospital progress</t>
  </si>
  <si>
    <t>Participate in monthly calls with NewSTEPs coach</t>
  </si>
  <si>
    <t>Participate in monthly calls with NewSTEPs all-state participants</t>
  </si>
  <si>
    <t xml:space="preserve">Project </t>
  </si>
  <si>
    <t>Administration</t>
  </si>
  <si>
    <t>Project Administration (monthly billing and year-end close out)</t>
  </si>
  <si>
    <t>Free NBS collection kits offered as incentives for actively participating hospital partners (3 kits/site annually at $780/kit)</t>
  </si>
  <si>
    <t>Create presentation and host multiple webinars to introduce NewSTEPs messaging project to the Virginia Healthcare and Hospital Association</t>
  </si>
  <si>
    <t>Conduct Kick-off meeting with potential hospital partners, OZ(*) Systems and JMC Consulting</t>
  </si>
  <si>
    <t>Modify LIMS to support NBS e-results processing**</t>
  </si>
  <si>
    <t>* Third Party Vendor - OZ systems  ** Hours estimated - Activity still in progress</t>
  </si>
  <si>
    <t xml:space="preserve">Vendor Systems </t>
  </si>
  <si>
    <t>Direct System Development</t>
  </si>
  <si>
    <t>Work with hospital staff to perform GAP analysis between hospital system, LIMS and HL7 guide</t>
  </si>
  <si>
    <t>Year 2/3</t>
  </si>
  <si>
    <t xml:space="preserve">Post link to required test case on DCLS website </t>
  </si>
  <si>
    <t xml:space="preserve">Testing and </t>
  </si>
  <si>
    <t>Validation</t>
  </si>
  <si>
    <t>Conduct Post Implementation Review and document issues and efficiencies of e-orders and e-results</t>
  </si>
  <si>
    <t>Ongoing resources required to troubleshoot issues as reported</t>
  </si>
  <si>
    <t>Review lessons learned and operationalize onboarding process with OZ and non-OZ hospital partners statewide</t>
  </si>
  <si>
    <t xml:space="preserve"> will have staff dedicated to resolve issues as needed </t>
  </si>
  <si>
    <t>Implementation **</t>
  </si>
  <si>
    <t>Work with lab, OZ Systems and hospitals to develop test cases and examples of HL7 lab results messages **</t>
  </si>
  <si>
    <t>Develop process to extract e-results from the LIMS and translate/map data to HL7 message 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</si>
</sst>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color indexed="8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5000362396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6" borderId="10" xfId="0" applyFill="1" applyBorder="1" applyAlignment="1">
      <alignment vertical="top"/>
    </xf>
    <xf numFmtId="0" fontId="3" fillId="6" borderId="10" xfId="0" applyFont="1" applyFill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vertical="top"/>
    </xf>
    <xf numFmtId="0" fontId="3" fillId="6" borderId="10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5" fillId="0" borderId="15" xfId="0" applyNumberFormat="1" applyFont="1" applyBorder="1" applyAlignment="1">
      <alignment horizontal="center" vertical="top"/>
    </xf>
    <xf numFmtId="3" fontId="3" fillId="7" borderId="10" xfId="0" applyNumberFormat="1" applyFont="1" applyFill="1" applyBorder="1" applyAlignment="1">
      <alignment horizontal="center" vertical="top"/>
    </xf>
    <xf numFmtId="3" fontId="0" fillId="6" borderId="1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horizontal="center" vertical="top"/>
    </xf>
    <xf numFmtId="3" fontId="3" fillId="6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 applyProtection="1">
      <alignment vertical="top"/>
      <protection/>
    </xf>
    <xf numFmtId="3" fontId="0" fillId="32" borderId="10" xfId="0" applyNumberFormat="1" applyFill="1" applyBorder="1" applyAlignment="1" applyProtection="1">
      <alignment vertical="top"/>
      <protection/>
    </xf>
    <xf numFmtId="0" fontId="0" fillId="32" borderId="10" xfId="0" applyFill="1" applyBorder="1" applyAlignment="1">
      <alignment vertical="top"/>
    </xf>
    <xf numFmtId="3" fontId="0" fillId="32" borderId="10" xfId="0" applyNumberForma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3" fillId="7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3" fontId="3" fillId="3" borderId="10" xfId="0" applyNumberFormat="1" applyFont="1" applyFill="1" applyBorder="1" applyAlignment="1">
      <alignment horizontal="center" vertical="top"/>
    </xf>
    <xf numFmtId="0" fontId="0" fillId="3" borderId="10" xfId="0" applyFill="1" applyBorder="1" applyAlignment="1">
      <alignment vertical="top"/>
    </xf>
    <xf numFmtId="3" fontId="0" fillId="3" borderId="10" xfId="0" applyNumberFormat="1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0" xfId="0" applyFill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3" fontId="0" fillId="34" borderId="10" xfId="0" applyNumberFormat="1" applyFill="1" applyBorder="1" applyAlignment="1">
      <alignment vertical="top"/>
    </xf>
    <xf numFmtId="0" fontId="2" fillId="32" borderId="11" xfId="0" applyFont="1" applyFill="1" applyBorder="1" applyAlignment="1">
      <alignment vertical="top"/>
    </xf>
    <xf numFmtId="0" fontId="2" fillId="32" borderId="18" xfId="0" applyFont="1" applyFill="1" applyBorder="1" applyAlignment="1">
      <alignment vertical="top"/>
    </xf>
    <xf numFmtId="0" fontId="0" fillId="32" borderId="10" xfId="0" applyFill="1" applyBorder="1" applyAlignment="1">
      <alignment horizontal="right" vertical="top"/>
    </xf>
    <xf numFmtId="3" fontId="0" fillId="32" borderId="10" xfId="0" applyNumberFormat="1" applyFill="1" applyBorder="1" applyAlignment="1">
      <alignment horizontal="right" vertical="top"/>
    </xf>
    <xf numFmtId="0" fontId="2" fillId="32" borderId="10" xfId="0" applyFont="1" applyFill="1" applyBorder="1" applyAlignment="1">
      <alignment horizontal="right" vertical="top"/>
    </xf>
    <xf numFmtId="0" fontId="2" fillId="32" borderId="18" xfId="0" applyFont="1" applyFill="1" applyBorder="1" applyAlignment="1">
      <alignment horizontal="right" vertical="top"/>
    </xf>
    <xf numFmtId="0" fontId="2" fillId="32" borderId="10" xfId="0" applyFont="1" applyFill="1" applyBorder="1" applyAlignment="1">
      <alignment vertical="top"/>
    </xf>
    <xf numFmtId="0" fontId="0" fillId="32" borderId="18" xfId="0" applyFill="1" applyBorder="1" applyAlignment="1">
      <alignment vertical="top"/>
    </xf>
    <xf numFmtId="3" fontId="0" fillId="32" borderId="18" xfId="0" applyNumberForma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6" borderId="0" xfId="0" applyFont="1" applyFill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7" fillId="0" borderId="19" xfId="0" applyFont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70" zoomScaleNormal="70" zoomScalePageLayoutView="0" workbookViewId="0" topLeftCell="A1">
      <selection activeCell="F20" sqref="F20"/>
    </sheetView>
  </sheetViews>
  <sheetFormatPr defaultColWidth="9.140625" defaultRowHeight="12.75"/>
  <cols>
    <col min="1" max="1" width="22.140625" style="16" customWidth="1"/>
    <col min="2" max="2" width="130.140625" style="0" bestFit="1" customWidth="1"/>
    <col min="3" max="3" width="15.28125" style="0" customWidth="1"/>
    <col min="4" max="4" width="16.28125" style="20" customWidth="1"/>
    <col min="5" max="5" width="14.00390625" style="0" customWidth="1"/>
    <col min="6" max="6" width="12.57421875" style="0" customWidth="1"/>
    <col min="7" max="7" width="12.57421875" style="20" customWidth="1"/>
    <col min="8" max="8" width="20.8515625" style="20" customWidth="1"/>
    <col min="9" max="9" width="18.7109375" style="0" customWidth="1"/>
  </cols>
  <sheetData>
    <row r="1" spans="1:8" s="1" customFormat="1" ht="18">
      <c r="A1" s="73" t="s">
        <v>0</v>
      </c>
      <c r="B1" s="74"/>
      <c r="C1" s="75"/>
      <c r="D1" s="21"/>
      <c r="E1" s="72" t="s">
        <v>5</v>
      </c>
      <c r="F1" s="72"/>
      <c r="G1" s="17" t="s">
        <v>53</v>
      </c>
      <c r="H1" s="28"/>
    </row>
    <row r="2" spans="1:9" ht="12.75">
      <c r="A2" s="6" t="s">
        <v>6</v>
      </c>
      <c r="B2" s="4" t="s">
        <v>7</v>
      </c>
      <c r="C2" s="3" t="s">
        <v>50</v>
      </c>
      <c r="D2" s="22" t="s">
        <v>56</v>
      </c>
      <c r="E2" s="32" t="s">
        <v>52</v>
      </c>
      <c r="F2" s="32" t="s">
        <v>83</v>
      </c>
      <c r="G2" s="33" t="s">
        <v>55</v>
      </c>
      <c r="H2" s="18" t="s">
        <v>59</v>
      </c>
      <c r="I2" s="31" t="s">
        <v>58</v>
      </c>
    </row>
    <row r="3" spans="1:8" ht="12.75" customHeight="1">
      <c r="A3" s="39" t="s">
        <v>72</v>
      </c>
      <c r="B3" s="56" t="s">
        <v>42</v>
      </c>
      <c r="C3" s="23">
        <f>+E3+F3</f>
        <v>120</v>
      </c>
      <c r="D3" s="24">
        <f aca="true" t="shared" si="0" ref="D3:D33">+C3*G3</f>
        <v>6720</v>
      </c>
      <c r="E3" s="34">
        <v>60</v>
      </c>
      <c r="F3" s="34">
        <v>60</v>
      </c>
      <c r="G3" s="35">
        <v>56</v>
      </c>
      <c r="H3" s="29"/>
    </row>
    <row r="4" spans="1:8" ht="12.75">
      <c r="A4" s="9" t="s">
        <v>73</v>
      </c>
      <c r="B4" s="57" t="s">
        <v>76</v>
      </c>
      <c r="C4" s="23">
        <v>80</v>
      </c>
      <c r="D4" s="24">
        <f t="shared" si="0"/>
        <v>4480</v>
      </c>
      <c r="E4" s="34">
        <v>80</v>
      </c>
      <c r="F4" s="34">
        <v>0</v>
      </c>
      <c r="G4" s="35">
        <v>56</v>
      </c>
      <c r="H4" s="29"/>
    </row>
    <row r="5" spans="1:8" ht="12.75">
      <c r="A5" s="9"/>
      <c r="B5" s="57" t="s">
        <v>77</v>
      </c>
      <c r="C5" s="23">
        <v>100</v>
      </c>
      <c r="D5" s="24">
        <f t="shared" si="0"/>
        <v>5600</v>
      </c>
      <c r="E5" s="34">
        <v>100</v>
      </c>
      <c r="F5" s="34">
        <v>0</v>
      </c>
      <c r="G5" s="35">
        <v>56</v>
      </c>
      <c r="H5" s="29"/>
    </row>
    <row r="6" spans="1:8" ht="12.75">
      <c r="A6" s="9"/>
      <c r="B6" s="57" t="s">
        <v>68</v>
      </c>
      <c r="C6" s="23">
        <f aca="true" t="shared" si="1" ref="C6:C33">+E6+F6</f>
        <v>64</v>
      </c>
      <c r="D6" s="24">
        <f t="shared" si="0"/>
        <v>3584</v>
      </c>
      <c r="E6" s="36">
        <v>44</v>
      </c>
      <c r="F6" s="37">
        <v>20</v>
      </c>
      <c r="G6" s="35">
        <v>56</v>
      </c>
      <c r="H6" s="29"/>
    </row>
    <row r="7" spans="1:8" ht="12.75">
      <c r="A7" s="9"/>
      <c r="B7" s="58" t="s">
        <v>67</v>
      </c>
      <c r="C7" s="23">
        <f t="shared" si="1"/>
        <v>44</v>
      </c>
      <c r="D7" s="24">
        <f t="shared" si="0"/>
        <v>1100</v>
      </c>
      <c r="E7" s="34">
        <v>24</v>
      </c>
      <c r="F7" s="34">
        <v>20</v>
      </c>
      <c r="G7" s="35">
        <v>25</v>
      </c>
      <c r="H7" s="29"/>
    </row>
    <row r="8" spans="1:8" ht="12.75">
      <c r="A8" s="9"/>
      <c r="B8" s="56" t="s">
        <v>69</v>
      </c>
      <c r="C8" s="23">
        <f t="shared" si="1"/>
        <v>44</v>
      </c>
      <c r="D8" s="24">
        <f t="shared" si="0"/>
        <v>1100</v>
      </c>
      <c r="E8" s="34">
        <v>24</v>
      </c>
      <c r="F8" s="34">
        <v>20</v>
      </c>
      <c r="G8" s="35">
        <v>25</v>
      </c>
      <c r="H8" s="30"/>
    </row>
    <row r="9" spans="1:8" ht="12.75">
      <c r="A9" s="9"/>
      <c r="B9" s="56" t="s">
        <v>70</v>
      </c>
      <c r="C9" s="23">
        <f t="shared" si="1"/>
        <v>140</v>
      </c>
      <c r="D9" s="24">
        <f t="shared" si="0"/>
        <v>7840</v>
      </c>
      <c r="E9" s="34">
        <v>70</v>
      </c>
      <c r="F9" s="34">
        <v>70</v>
      </c>
      <c r="G9" s="35">
        <v>56</v>
      </c>
      <c r="H9" s="30"/>
    </row>
    <row r="10" spans="1:8" ht="12.75">
      <c r="A10" s="9"/>
      <c r="B10" s="56" t="s">
        <v>71</v>
      </c>
      <c r="C10" s="23">
        <f t="shared" si="1"/>
        <v>14</v>
      </c>
      <c r="D10" s="24">
        <f t="shared" si="0"/>
        <v>784</v>
      </c>
      <c r="E10" s="34">
        <v>8</v>
      </c>
      <c r="F10" s="34">
        <v>6</v>
      </c>
      <c r="G10" s="35">
        <v>56</v>
      </c>
      <c r="H10" s="30"/>
    </row>
    <row r="11" spans="1:9" ht="12.75">
      <c r="A11" s="9"/>
      <c r="B11" s="56" t="s">
        <v>74</v>
      </c>
      <c r="C11" s="23">
        <f t="shared" si="1"/>
        <v>70</v>
      </c>
      <c r="D11" s="24">
        <f t="shared" si="0"/>
        <v>3920</v>
      </c>
      <c r="E11" s="34">
        <v>40</v>
      </c>
      <c r="F11" s="34">
        <v>30</v>
      </c>
      <c r="G11" s="35">
        <v>56</v>
      </c>
      <c r="H11" s="20">
        <f>SUM(C3:C11)</f>
        <v>676</v>
      </c>
      <c r="I11" s="20">
        <f>SUM(D3:D11)</f>
        <v>35128</v>
      </c>
    </row>
    <row r="12" spans="1:9" ht="12.75">
      <c r="A12" s="41"/>
      <c r="B12" s="59" t="s">
        <v>75</v>
      </c>
      <c r="C12" s="23">
        <f t="shared" si="1"/>
        <v>72</v>
      </c>
      <c r="D12" s="24">
        <f t="shared" si="0"/>
        <v>56160</v>
      </c>
      <c r="E12" s="34">
        <v>36</v>
      </c>
      <c r="F12" s="34">
        <v>36</v>
      </c>
      <c r="G12" s="35">
        <v>780</v>
      </c>
      <c r="I12" s="20"/>
    </row>
    <row r="13" spans="1:8" ht="4.5" customHeight="1">
      <c r="A13" s="7"/>
      <c r="B13" s="60"/>
      <c r="C13" s="2"/>
      <c r="D13" s="19"/>
      <c r="E13" s="34"/>
      <c r="F13" s="34"/>
      <c r="G13" s="35"/>
      <c r="H13"/>
    </row>
    <row r="14" spans="1:8" ht="12.75">
      <c r="A14" s="76" t="s">
        <v>1</v>
      </c>
      <c r="B14" s="56" t="s">
        <v>8</v>
      </c>
      <c r="C14" s="25">
        <f t="shared" si="1"/>
        <v>165</v>
      </c>
      <c r="D14" s="26">
        <f t="shared" si="0"/>
        <v>9240</v>
      </c>
      <c r="E14" s="34">
        <v>165</v>
      </c>
      <c r="F14" s="34">
        <v>0</v>
      </c>
      <c r="G14" s="35">
        <v>56</v>
      </c>
      <c r="H14"/>
    </row>
    <row r="15" spans="1:8" ht="12.75">
      <c r="A15" s="77"/>
      <c r="B15" s="56" t="s">
        <v>54</v>
      </c>
      <c r="C15" s="25">
        <f t="shared" si="1"/>
        <v>4</v>
      </c>
      <c r="D15" s="26">
        <f t="shared" si="0"/>
        <v>224</v>
      </c>
      <c r="E15" s="34">
        <v>2</v>
      </c>
      <c r="F15" s="34">
        <v>2</v>
      </c>
      <c r="G15" s="35">
        <v>56</v>
      </c>
      <c r="H15"/>
    </row>
    <row r="16" spans="1:8" ht="12.75">
      <c r="A16" s="77"/>
      <c r="B16" s="56" t="s">
        <v>14</v>
      </c>
      <c r="C16" s="25">
        <f t="shared" si="1"/>
        <v>4</v>
      </c>
      <c r="D16" s="26">
        <f t="shared" si="0"/>
        <v>224</v>
      </c>
      <c r="E16" s="34">
        <v>2</v>
      </c>
      <c r="F16" s="34">
        <v>2</v>
      </c>
      <c r="G16" s="35">
        <v>56</v>
      </c>
      <c r="H16"/>
    </row>
    <row r="17" spans="1:8" ht="14.25" customHeight="1">
      <c r="A17" s="77"/>
      <c r="B17" s="61" t="s">
        <v>15</v>
      </c>
      <c r="C17" s="25">
        <f t="shared" si="1"/>
        <v>80</v>
      </c>
      <c r="D17" s="26">
        <f t="shared" si="0"/>
        <v>4480</v>
      </c>
      <c r="E17" s="34">
        <v>0</v>
      </c>
      <c r="F17" s="34">
        <v>80</v>
      </c>
      <c r="G17" s="35">
        <v>56</v>
      </c>
      <c r="H17"/>
    </row>
    <row r="18" spans="1:9" ht="12.75">
      <c r="A18" s="78"/>
      <c r="B18" s="56" t="s">
        <v>16</v>
      </c>
      <c r="C18" s="25">
        <f t="shared" si="1"/>
        <v>100</v>
      </c>
      <c r="D18" s="26">
        <f t="shared" si="0"/>
        <v>5600</v>
      </c>
      <c r="E18" s="34">
        <v>100</v>
      </c>
      <c r="F18" s="34">
        <v>0</v>
      </c>
      <c r="G18" s="35">
        <v>56</v>
      </c>
      <c r="H18" s="20">
        <f>SUM(C14:C18)</f>
        <v>353</v>
      </c>
      <c r="I18" s="20">
        <f>SUM(D14:D18)</f>
        <v>19768</v>
      </c>
    </row>
    <row r="19" spans="1:8" ht="4.5" customHeight="1">
      <c r="A19" s="7"/>
      <c r="B19" s="60"/>
      <c r="C19" s="2"/>
      <c r="D19" s="19"/>
      <c r="E19" s="34"/>
      <c r="F19" s="34"/>
      <c r="G19" s="35"/>
      <c r="H19"/>
    </row>
    <row r="20" spans="1:8" ht="12.75">
      <c r="A20" s="66" t="s">
        <v>21</v>
      </c>
      <c r="B20" s="56" t="s">
        <v>10</v>
      </c>
      <c r="C20" s="25">
        <f t="shared" si="1"/>
        <v>15</v>
      </c>
      <c r="D20" s="26">
        <f t="shared" si="0"/>
        <v>840</v>
      </c>
      <c r="E20" s="34">
        <v>0</v>
      </c>
      <c r="F20" s="34">
        <v>15</v>
      </c>
      <c r="G20" s="35">
        <v>56</v>
      </c>
      <c r="H20"/>
    </row>
    <row r="21" spans="1:8" ht="12.75">
      <c r="A21" s="67"/>
      <c r="B21" s="56" t="s">
        <v>17</v>
      </c>
      <c r="C21" s="25">
        <f t="shared" si="1"/>
        <v>80</v>
      </c>
      <c r="D21" s="26">
        <f t="shared" si="0"/>
        <v>4480</v>
      </c>
      <c r="E21" s="34">
        <v>0</v>
      </c>
      <c r="F21" s="34">
        <v>80</v>
      </c>
      <c r="G21" s="35">
        <v>56</v>
      </c>
      <c r="H21"/>
    </row>
    <row r="22" spans="1:8" ht="12.75">
      <c r="A22" s="67"/>
      <c r="B22" s="56" t="s">
        <v>9</v>
      </c>
      <c r="C22" s="25">
        <f t="shared" si="1"/>
        <v>120</v>
      </c>
      <c r="D22" s="26">
        <f t="shared" si="0"/>
        <v>6720</v>
      </c>
      <c r="E22" s="34">
        <v>0</v>
      </c>
      <c r="F22" s="34">
        <v>120</v>
      </c>
      <c r="G22" s="35">
        <v>56</v>
      </c>
      <c r="H22"/>
    </row>
    <row r="23" spans="1:9" ht="12.75">
      <c r="A23" s="68"/>
      <c r="B23" s="56" t="s">
        <v>11</v>
      </c>
      <c r="C23" s="25">
        <f t="shared" si="1"/>
        <v>20</v>
      </c>
      <c r="D23" s="26">
        <f t="shared" si="0"/>
        <v>1120</v>
      </c>
      <c r="E23" s="34">
        <v>0</v>
      </c>
      <c r="F23" s="34">
        <v>20</v>
      </c>
      <c r="G23" s="35">
        <v>56</v>
      </c>
      <c r="H23" s="20">
        <f>SUM(C20:C23)</f>
        <v>235</v>
      </c>
      <c r="I23" s="20">
        <f>SUM(D20:D23)</f>
        <v>13160</v>
      </c>
    </row>
    <row r="24" spans="1:8" ht="4.5" customHeight="1">
      <c r="A24" s="7"/>
      <c r="B24" s="60"/>
      <c r="C24" s="2"/>
      <c r="D24" s="19"/>
      <c r="E24" s="34"/>
      <c r="F24" s="34"/>
      <c r="G24" s="35"/>
      <c r="H24"/>
    </row>
    <row r="25" spans="1:8" ht="12.75">
      <c r="A25" s="8" t="s">
        <v>4</v>
      </c>
      <c r="B25" s="56" t="s">
        <v>22</v>
      </c>
      <c r="C25" s="25">
        <f t="shared" si="1"/>
        <v>160</v>
      </c>
      <c r="D25" s="26">
        <f t="shared" si="0"/>
        <v>8960</v>
      </c>
      <c r="E25" s="34">
        <v>0</v>
      </c>
      <c r="F25" s="34">
        <v>160</v>
      </c>
      <c r="G25" s="35">
        <v>56</v>
      </c>
      <c r="H25"/>
    </row>
    <row r="26" spans="1:8" ht="12.75">
      <c r="A26" s="9"/>
      <c r="B26" s="56" t="s">
        <v>23</v>
      </c>
      <c r="C26" s="25">
        <f t="shared" si="1"/>
        <v>120</v>
      </c>
      <c r="D26" s="26">
        <f t="shared" si="0"/>
        <v>6720</v>
      </c>
      <c r="E26" s="34">
        <v>0</v>
      </c>
      <c r="F26" s="34">
        <v>120</v>
      </c>
      <c r="G26" s="35">
        <v>56</v>
      </c>
      <c r="H26"/>
    </row>
    <row r="27" spans="1:8" ht="12.75">
      <c r="A27" s="10"/>
      <c r="B27" s="56" t="s">
        <v>24</v>
      </c>
      <c r="C27" s="25">
        <f t="shared" si="1"/>
        <v>30</v>
      </c>
      <c r="D27" s="26">
        <f t="shared" si="0"/>
        <v>1680</v>
      </c>
      <c r="E27" s="34">
        <v>0</v>
      </c>
      <c r="F27" s="34">
        <v>30</v>
      </c>
      <c r="G27" s="35">
        <v>56</v>
      </c>
      <c r="H27"/>
    </row>
    <row r="28" spans="1:8" ht="12.75">
      <c r="A28" s="10"/>
      <c r="B28" s="56" t="s">
        <v>28</v>
      </c>
      <c r="C28" s="25">
        <f t="shared" si="1"/>
        <v>20</v>
      </c>
      <c r="D28" s="26">
        <f t="shared" si="0"/>
        <v>1120</v>
      </c>
      <c r="E28" s="34">
        <v>0</v>
      </c>
      <c r="F28" s="34">
        <v>20</v>
      </c>
      <c r="G28" s="35">
        <v>56</v>
      </c>
      <c r="H28"/>
    </row>
    <row r="29" spans="1:8" ht="12.75">
      <c r="A29" s="10"/>
      <c r="B29" s="56" t="s">
        <v>60</v>
      </c>
      <c r="C29" s="25">
        <f t="shared" si="1"/>
        <v>20</v>
      </c>
      <c r="D29" s="26">
        <f t="shared" si="0"/>
        <v>1120</v>
      </c>
      <c r="E29" s="34">
        <v>0</v>
      </c>
      <c r="F29" s="34">
        <v>20</v>
      </c>
      <c r="G29" s="35">
        <v>56</v>
      </c>
      <c r="H29"/>
    </row>
    <row r="30" spans="1:8" ht="12.75">
      <c r="A30" s="9"/>
      <c r="B30" s="56" t="s">
        <v>34</v>
      </c>
      <c r="C30" s="25">
        <f t="shared" si="1"/>
        <v>10</v>
      </c>
      <c r="D30" s="26">
        <f t="shared" si="0"/>
        <v>560</v>
      </c>
      <c r="E30" s="34">
        <v>0</v>
      </c>
      <c r="F30" s="34">
        <v>10</v>
      </c>
      <c r="G30" s="35">
        <v>56</v>
      </c>
      <c r="H30"/>
    </row>
    <row r="31" spans="1:8" ht="12.75">
      <c r="A31" s="9"/>
      <c r="B31" s="56" t="s">
        <v>33</v>
      </c>
      <c r="C31" s="25">
        <v>15</v>
      </c>
      <c r="D31" s="26">
        <f t="shared" si="0"/>
        <v>840</v>
      </c>
      <c r="E31" s="34">
        <v>0</v>
      </c>
      <c r="F31" s="34">
        <v>15</v>
      </c>
      <c r="G31" s="35">
        <v>56</v>
      </c>
      <c r="H31"/>
    </row>
    <row r="32" spans="1:8" ht="12.75">
      <c r="A32" s="9"/>
      <c r="B32" s="56" t="s">
        <v>35</v>
      </c>
      <c r="C32" s="25">
        <f t="shared" si="1"/>
        <v>5</v>
      </c>
      <c r="D32" s="26">
        <f t="shared" si="0"/>
        <v>280</v>
      </c>
      <c r="E32" s="34">
        <v>0</v>
      </c>
      <c r="F32" s="34">
        <v>5</v>
      </c>
      <c r="G32" s="35">
        <v>56</v>
      </c>
      <c r="H32"/>
    </row>
    <row r="33" spans="1:9" ht="12.75">
      <c r="A33" s="9"/>
      <c r="B33" s="56" t="s">
        <v>36</v>
      </c>
      <c r="C33" s="25">
        <f t="shared" si="1"/>
        <v>20</v>
      </c>
      <c r="D33" s="26">
        <f t="shared" si="0"/>
        <v>1120</v>
      </c>
      <c r="E33" s="34">
        <v>0</v>
      </c>
      <c r="F33" s="34">
        <v>20</v>
      </c>
      <c r="G33" s="35">
        <v>56</v>
      </c>
      <c r="H33" s="20">
        <f>SUM(C25:C33)</f>
        <v>400</v>
      </c>
      <c r="I33" s="20">
        <f>SUM(D25:D33)</f>
        <v>22400</v>
      </c>
    </row>
    <row r="34" spans="1:8" ht="12.75">
      <c r="A34" s="11"/>
      <c r="B34" s="62" t="s">
        <v>43</v>
      </c>
      <c r="C34" s="46">
        <v>20</v>
      </c>
      <c r="D34" s="26">
        <f>+C34*G34</f>
        <v>1120</v>
      </c>
      <c r="E34" s="34">
        <v>0</v>
      </c>
      <c r="F34" s="34">
        <v>20</v>
      </c>
      <c r="G34" s="35">
        <v>56</v>
      </c>
      <c r="H34"/>
    </row>
    <row r="35" spans="1:8" ht="4.5" customHeight="1">
      <c r="A35" s="7"/>
      <c r="B35" s="60"/>
      <c r="C35" s="2"/>
      <c r="D35" s="19"/>
      <c r="E35" s="34"/>
      <c r="F35" s="34"/>
      <c r="G35" s="35"/>
      <c r="H35"/>
    </row>
    <row r="36" spans="1:8" ht="12.75">
      <c r="A36" s="8" t="s">
        <v>2</v>
      </c>
      <c r="B36" s="56" t="s">
        <v>40</v>
      </c>
      <c r="C36" s="25">
        <f>+E36+F36</f>
        <v>160</v>
      </c>
      <c r="D36" s="26">
        <f>+C36*G36</f>
        <v>8960</v>
      </c>
      <c r="E36" s="34">
        <v>40</v>
      </c>
      <c r="F36" s="34">
        <v>120</v>
      </c>
      <c r="G36" s="35">
        <v>56</v>
      </c>
      <c r="H36"/>
    </row>
    <row r="37" spans="1:8" ht="12.75">
      <c r="A37" s="9"/>
      <c r="B37" s="56" t="s">
        <v>18</v>
      </c>
      <c r="C37" s="25">
        <f>+E37+F37</f>
        <v>100</v>
      </c>
      <c r="D37" s="26">
        <f>+C37*G37</f>
        <v>5600</v>
      </c>
      <c r="E37" s="34">
        <v>0</v>
      </c>
      <c r="F37" s="34">
        <v>100</v>
      </c>
      <c r="G37" s="35">
        <v>56</v>
      </c>
      <c r="H37"/>
    </row>
    <row r="38" spans="1:9" ht="12.75">
      <c r="A38" s="9"/>
      <c r="B38" s="56" t="s">
        <v>19</v>
      </c>
      <c r="C38" s="25">
        <f>+E38+F38</f>
        <v>180</v>
      </c>
      <c r="D38" s="26">
        <f>+C38*G38</f>
        <v>10080</v>
      </c>
      <c r="E38" s="34">
        <v>0</v>
      </c>
      <c r="F38" s="34">
        <v>180</v>
      </c>
      <c r="G38" s="35">
        <v>56</v>
      </c>
      <c r="H38" s="20">
        <f>SUM(C36:C38)</f>
        <v>440</v>
      </c>
      <c r="I38" s="20">
        <f>SUM(D36:D38)</f>
        <v>24640</v>
      </c>
    </row>
    <row r="39" spans="1:8" ht="12.75">
      <c r="A39" s="9"/>
      <c r="B39" s="56" t="s">
        <v>41</v>
      </c>
      <c r="C39" s="25">
        <v>160</v>
      </c>
      <c r="D39" s="26">
        <v>8960</v>
      </c>
      <c r="E39" s="34">
        <v>0</v>
      </c>
      <c r="F39" s="34">
        <v>120</v>
      </c>
      <c r="G39" s="35">
        <v>56</v>
      </c>
      <c r="H39"/>
    </row>
    <row r="40" spans="1:8" ht="12.75">
      <c r="A40" s="9"/>
      <c r="B40" s="56" t="s">
        <v>18</v>
      </c>
      <c r="C40" s="25">
        <v>80</v>
      </c>
      <c r="D40" s="26">
        <v>4480</v>
      </c>
      <c r="E40" s="34">
        <v>0</v>
      </c>
      <c r="F40" s="34">
        <v>80</v>
      </c>
      <c r="G40" s="35">
        <v>56</v>
      </c>
      <c r="H40"/>
    </row>
    <row r="41" spans="1:8" ht="12.75">
      <c r="A41" s="11"/>
      <c r="B41" s="56" t="s">
        <v>78</v>
      </c>
      <c r="C41" s="25">
        <v>180</v>
      </c>
      <c r="D41" s="26">
        <v>10080</v>
      </c>
      <c r="E41" s="34">
        <v>0</v>
      </c>
      <c r="F41" s="34">
        <v>180</v>
      </c>
      <c r="G41" s="35">
        <v>56</v>
      </c>
      <c r="H41"/>
    </row>
    <row r="42" spans="1:8" ht="4.5" customHeight="1">
      <c r="A42" s="7"/>
      <c r="B42" s="60"/>
      <c r="C42" s="2"/>
      <c r="D42" s="19"/>
      <c r="E42" s="34"/>
      <c r="F42" s="34"/>
      <c r="G42" s="35"/>
      <c r="H42"/>
    </row>
    <row r="43" spans="1:8" ht="12.75">
      <c r="A43" s="8" t="s">
        <v>3</v>
      </c>
      <c r="B43" s="56" t="s">
        <v>13</v>
      </c>
      <c r="C43" s="25">
        <f aca="true" t="shared" si="2" ref="C43:C49">+E43+F43</f>
        <v>92</v>
      </c>
      <c r="D43" s="26">
        <f aca="true" t="shared" si="3" ref="D43:D49">+C43*G43</f>
        <v>5152</v>
      </c>
      <c r="E43" s="34">
        <v>36</v>
      </c>
      <c r="F43" s="34">
        <v>56</v>
      </c>
      <c r="G43" s="35">
        <v>56</v>
      </c>
      <c r="H43"/>
    </row>
    <row r="44" spans="1:8" ht="12.75">
      <c r="A44" s="9"/>
      <c r="B44" s="56" t="s">
        <v>20</v>
      </c>
      <c r="C44" s="25">
        <f t="shared" si="2"/>
        <v>180</v>
      </c>
      <c r="D44" s="26">
        <f t="shared" si="3"/>
        <v>14760</v>
      </c>
      <c r="E44" s="34">
        <v>40</v>
      </c>
      <c r="F44" s="34">
        <v>140</v>
      </c>
      <c r="G44" s="35">
        <v>82</v>
      </c>
      <c r="H44"/>
    </row>
    <row r="45" spans="1:8" ht="12.75">
      <c r="A45" s="9"/>
      <c r="B45" s="56" t="s">
        <v>12</v>
      </c>
      <c r="C45" s="25">
        <f t="shared" si="2"/>
        <v>40</v>
      </c>
      <c r="D45" s="26">
        <f t="shared" si="3"/>
        <v>3280</v>
      </c>
      <c r="E45" s="34">
        <v>0</v>
      </c>
      <c r="F45" s="34">
        <v>40</v>
      </c>
      <c r="G45" s="35">
        <v>82</v>
      </c>
      <c r="H45"/>
    </row>
    <row r="46" spans="1:8" ht="12.75">
      <c r="A46" s="12"/>
      <c r="B46" s="56" t="s">
        <v>61</v>
      </c>
      <c r="C46" s="25">
        <f t="shared" si="2"/>
        <v>40</v>
      </c>
      <c r="D46" s="26">
        <f t="shared" si="3"/>
        <v>3280</v>
      </c>
      <c r="E46" s="34">
        <v>0</v>
      </c>
      <c r="F46" s="34">
        <v>40</v>
      </c>
      <c r="G46" s="35">
        <v>82</v>
      </c>
      <c r="H46"/>
    </row>
    <row r="47" spans="1:8" ht="12.75">
      <c r="A47" s="12"/>
      <c r="B47" s="56" t="s">
        <v>37</v>
      </c>
      <c r="C47" s="25">
        <f t="shared" si="2"/>
        <v>778</v>
      </c>
      <c r="D47" s="26">
        <f t="shared" si="3"/>
        <v>71576</v>
      </c>
      <c r="E47" s="34">
        <v>0</v>
      </c>
      <c r="F47" s="34">
        <v>778</v>
      </c>
      <c r="G47" s="35">
        <v>92</v>
      </c>
      <c r="H47"/>
    </row>
    <row r="48" spans="1:8" ht="12.75">
      <c r="A48" s="12"/>
      <c r="B48" s="56" t="s">
        <v>39</v>
      </c>
      <c r="C48" s="25">
        <f t="shared" si="2"/>
        <v>324</v>
      </c>
      <c r="D48" s="26">
        <f t="shared" si="3"/>
        <v>29808</v>
      </c>
      <c r="E48" s="34">
        <v>0</v>
      </c>
      <c r="F48" s="34">
        <v>324</v>
      </c>
      <c r="G48" s="35">
        <v>92</v>
      </c>
      <c r="H48"/>
    </row>
    <row r="49" spans="1:9" ht="12.75">
      <c r="A49" s="12"/>
      <c r="B49" s="56" t="s">
        <v>38</v>
      </c>
      <c r="C49" s="25">
        <f t="shared" si="2"/>
        <v>220</v>
      </c>
      <c r="D49" s="26">
        <f t="shared" si="3"/>
        <v>20240</v>
      </c>
      <c r="E49" s="34">
        <v>0</v>
      </c>
      <c r="F49" s="34">
        <v>220</v>
      </c>
      <c r="G49" s="35">
        <v>92</v>
      </c>
      <c r="H49" s="20">
        <f>SUM(C43:C49)</f>
        <v>1674</v>
      </c>
      <c r="I49" s="20">
        <f>SUM(D43:D49)</f>
        <v>148096</v>
      </c>
    </row>
    <row r="50" spans="1:8" ht="12.75">
      <c r="A50" s="13"/>
      <c r="B50" s="62" t="s">
        <v>93</v>
      </c>
      <c r="C50" s="25">
        <f>+E50+F50</f>
        <v>324</v>
      </c>
      <c r="D50" s="26">
        <f>+C50*G50</f>
        <v>29808</v>
      </c>
      <c r="E50" s="34">
        <v>0</v>
      </c>
      <c r="F50" s="34">
        <v>324</v>
      </c>
      <c r="G50" s="35">
        <v>92</v>
      </c>
      <c r="H50"/>
    </row>
    <row r="51" spans="1:8" ht="4.5" customHeight="1">
      <c r="A51" s="7"/>
      <c r="B51" s="60"/>
      <c r="C51" s="2"/>
      <c r="D51" s="19"/>
      <c r="E51" s="34"/>
      <c r="F51" s="34"/>
      <c r="G51" s="35"/>
      <c r="H51"/>
    </row>
    <row r="52" spans="1:8" ht="12.75">
      <c r="A52" s="42" t="s">
        <v>80</v>
      </c>
      <c r="B52" s="56" t="s">
        <v>62</v>
      </c>
      <c r="C52" s="25">
        <f>+E52+F52</f>
        <v>220</v>
      </c>
      <c r="D52" s="26">
        <f>+C52*G52</f>
        <v>18040</v>
      </c>
      <c r="E52" s="34">
        <v>40</v>
      </c>
      <c r="F52" s="34">
        <v>180</v>
      </c>
      <c r="G52" s="35">
        <v>82</v>
      </c>
      <c r="H52"/>
    </row>
    <row r="53" spans="1:8" ht="12.75">
      <c r="A53" s="43" t="s">
        <v>51</v>
      </c>
      <c r="B53" s="56" t="s">
        <v>25</v>
      </c>
      <c r="C53" s="25">
        <f>+E53+F53</f>
        <v>120</v>
      </c>
      <c r="D53" s="26">
        <f>+C53*G53</f>
        <v>6720</v>
      </c>
      <c r="E53" s="34">
        <v>0</v>
      </c>
      <c r="F53" s="34">
        <v>120</v>
      </c>
      <c r="G53" s="35">
        <v>56</v>
      </c>
      <c r="H53"/>
    </row>
    <row r="54" spans="1:8" ht="12.75">
      <c r="A54" s="9"/>
      <c r="B54" s="57" t="s">
        <v>63</v>
      </c>
      <c r="C54" s="25">
        <v>240</v>
      </c>
      <c r="D54" s="26">
        <v>6000</v>
      </c>
      <c r="E54" s="34">
        <v>80</v>
      </c>
      <c r="F54" s="34">
        <v>160</v>
      </c>
      <c r="G54" s="35">
        <v>25</v>
      </c>
      <c r="H54"/>
    </row>
    <row r="55" spans="1:11" ht="12.75">
      <c r="A55" s="12"/>
      <c r="B55" s="56" t="s">
        <v>29</v>
      </c>
      <c r="C55" s="25">
        <f>+E55+F55</f>
        <v>80</v>
      </c>
      <c r="D55" s="26">
        <f>+C55*G55</f>
        <v>4480</v>
      </c>
      <c r="E55" s="34">
        <v>0</v>
      </c>
      <c r="F55" s="34">
        <v>80</v>
      </c>
      <c r="G55" s="35">
        <v>56</v>
      </c>
      <c r="H55"/>
      <c r="K55" t="s">
        <v>57</v>
      </c>
    </row>
    <row r="56" spans="1:8" ht="12.75">
      <c r="A56" s="12"/>
      <c r="B56" s="56" t="s">
        <v>30</v>
      </c>
      <c r="C56" s="25">
        <f>+E56+F56</f>
        <v>110</v>
      </c>
      <c r="D56" s="26">
        <f>+C56*G56</f>
        <v>6160</v>
      </c>
      <c r="E56" s="34">
        <v>0</v>
      </c>
      <c r="F56" s="34">
        <v>110</v>
      </c>
      <c r="G56" s="35">
        <v>56</v>
      </c>
      <c r="H56"/>
    </row>
    <row r="57" spans="1:9" ht="12.75">
      <c r="A57" s="13"/>
      <c r="B57" s="56" t="s">
        <v>46</v>
      </c>
      <c r="C57" s="25">
        <f>+E57+F57</f>
        <v>5</v>
      </c>
      <c r="D57" s="26">
        <f>+C57*G57</f>
        <v>280</v>
      </c>
      <c r="E57" s="34">
        <v>0</v>
      </c>
      <c r="F57" s="34">
        <v>5</v>
      </c>
      <c r="G57" s="35">
        <v>56</v>
      </c>
      <c r="H57" s="20">
        <f>SUM(C52:C57)</f>
        <v>775</v>
      </c>
      <c r="I57" s="20">
        <f>SUM(D52:D57)</f>
        <v>41680</v>
      </c>
    </row>
    <row r="58" spans="1:8" ht="4.5" customHeight="1">
      <c r="A58" s="7"/>
      <c r="B58" s="60"/>
      <c r="C58" s="2"/>
      <c r="D58" s="19"/>
      <c r="E58" s="34"/>
      <c r="F58" s="34"/>
      <c r="G58" s="35"/>
      <c r="H58"/>
    </row>
    <row r="59" spans="1:9" ht="12.75" customHeight="1">
      <c r="A59" s="42" t="s">
        <v>81</v>
      </c>
      <c r="B59" s="56" t="s">
        <v>82</v>
      </c>
      <c r="C59" s="55">
        <f>+E59+F59</f>
        <v>160</v>
      </c>
      <c r="D59" s="26">
        <f>+C59*G59</f>
        <v>8960</v>
      </c>
      <c r="E59" s="34">
        <v>40</v>
      </c>
      <c r="F59" s="34">
        <v>120</v>
      </c>
      <c r="G59" s="35">
        <v>56</v>
      </c>
      <c r="H59" s="20" t="s">
        <v>57</v>
      </c>
      <c r="I59" s="20" t="s">
        <v>57</v>
      </c>
    </row>
    <row r="60" spans="1:8" ht="12.75">
      <c r="A60" s="43" t="s">
        <v>51</v>
      </c>
      <c r="B60" s="56" t="s">
        <v>26</v>
      </c>
      <c r="C60" s="52">
        <v>120</v>
      </c>
      <c r="D60" s="54">
        <v>6720</v>
      </c>
      <c r="E60" s="44">
        <v>0</v>
      </c>
      <c r="F60" s="44">
        <v>120</v>
      </c>
      <c r="G60" s="45">
        <v>56</v>
      </c>
      <c r="H60"/>
    </row>
    <row r="61" spans="1:8" ht="12.75">
      <c r="A61" s="43"/>
      <c r="B61" s="56" t="s">
        <v>27</v>
      </c>
      <c r="C61" s="55">
        <v>80</v>
      </c>
      <c r="D61" s="26">
        <v>4480</v>
      </c>
      <c r="E61" s="44">
        <v>0</v>
      </c>
      <c r="F61" s="44">
        <v>80</v>
      </c>
      <c r="G61" s="45">
        <v>56</v>
      </c>
      <c r="H61"/>
    </row>
    <row r="62" spans="1:8" ht="12.75">
      <c r="A62" s="11"/>
      <c r="B62" s="56" t="s">
        <v>31</v>
      </c>
      <c r="C62" s="52">
        <v>110</v>
      </c>
      <c r="D62" s="53">
        <v>6160</v>
      </c>
      <c r="E62" s="44">
        <v>0</v>
      </c>
      <c r="F62" s="44">
        <v>110</v>
      </c>
      <c r="G62" s="45">
        <v>56</v>
      </c>
      <c r="H62"/>
    </row>
    <row r="63" spans="1:8" ht="4.5" customHeight="1">
      <c r="A63" s="7"/>
      <c r="B63" s="60"/>
      <c r="C63" s="2"/>
      <c r="D63" s="19"/>
      <c r="E63" s="34"/>
      <c r="F63" s="34"/>
      <c r="G63" s="35"/>
      <c r="H63"/>
    </row>
    <row r="64" spans="1:8" ht="13.5" customHeight="1">
      <c r="A64" s="8" t="s">
        <v>85</v>
      </c>
      <c r="B64" s="56" t="s">
        <v>32</v>
      </c>
      <c r="C64" s="25">
        <f aca="true" t="shared" si="4" ref="C64:C69">+E64+F64</f>
        <v>120</v>
      </c>
      <c r="D64" s="26">
        <f aca="true" t="shared" si="5" ref="D64:D69">+C64*G64</f>
        <v>9840</v>
      </c>
      <c r="E64" s="34">
        <v>120</v>
      </c>
      <c r="F64" s="34">
        <v>0</v>
      </c>
      <c r="G64" s="35">
        <v>82</v>
      </c>
      <c r="H64"/>
    </row>
    <row r="65" spans="1:9" ht="12.75">
      <c r="A65" s="9" t="s">
        <v>86</v>
      </c>
      <c r="B65" s="56" t="s">
        <v>44</v>
      </c>
      <c r="C65" s="25">
        <f t="shared" si="4"/>
        <v>120</v>
      </c>
      <c r="D65" s="26">
        <f t="shared" si="5"/>
        <v>9840</v>
      </c>
      <c r="E65" s="34">
        <v>120</v>
      </c>
      <c r="F65" s="34">
        <v>0</v>
      </c>
      <c r="G65" s="35">
        <v>82</v>
      </c>
      <c r="H65" s="20">
        <f>SUM(C64:C65)+C59</f>
        <v>400</v>
      </c>
      <c r="I65" s="20">
        <f>SUM(D64:D65)+D59</f>
        <v>28640</v>
      </c>
    </row>
    <row r="66" spans="1:8" ht="12.75">
      <c r="A66" s="9"/>
      <c r="B66" s="56" t="s">
        <v>92</v>
      </c>
      <c r="C66" s="25">
        <f t="shared" si="4"/>
        <v>120</v>
      </c>
      <c r="D66" s="26">
        <f t="shared" si="5"/>
        <v>9840</v>
      </c>
      <c r="E66" s="34">
        <v>0</v>
      </c>
      <c r="F66" s="34">
        <v>120</v>
      </c>
      <c r="G66" s="35">
        <v>82</v>
      </c>
      <c r="H66"/>
    </row>
    <row r="67" spans="1:8" ht="12.75">
      <c r="A67" s="9"/>
      <c r="B67" s="56" t="s">
        <v>84</v>
      </c>
      <c r="C67" s="25">
        <f t="shared" si="4"/>
        <v>5</v>
      </c>
      <c r="D67" s="26">
        <f t="shared" si="5"/>
        <v>280</v>
      </c>
      <c r="E67" s="38">
        <v>0</v>
      </c>
      <c r="F67" s="34">
        <v>5</v>
      </c>
      <c r="G67" s="35">
        <v>56</v>
      </c>
      <c r="H67"/>
    </row>
    <row r="68" spans="1:8" ht="12.75">
      <c r="A68" s="9"/>
      <c r="B68" s="56" t="s">
        <v>45</v>
      </c>
      <c r="C68" s="25">
        <f t="shared" si="4"/>
        <v>5</v>
      </c>
      <c r="D68" s="26">
        <f t="shared" si="5"/>
        <v>410</v>
      </c>
      <c r="E68" s="38">
        <v>0</v>
      </c>
      <c r="F68" s="34">
        <v>5</v>
      </c>
      <c r="G68" s="35">
        <v>82</v>
      </c>
      <c r="H68"/>
    </row>
    <row r="69" spans="1:9" ht="12.75">
      <c r="A69" s="9"/>
      <c r="B69" s="56" t="s">
        <v>47</v>
      </c>
      <c r="C69" s="25">
        <f t="shared" si="4"/>
        <v>120</v>
      </c>
      <c r="D69" s="26">
        <f t="shared" si="5"/>
        <v>9840</v>
      </c>
      <c r="E69" s="34">
        <v>0</v>
      </c>
      <c r="F69" s="34">
        <v>120</v>
      </c>
      <c r="G69" s="35">
        <v>82</v>
      </c>
      <c r="H69" s="20">
        <f>SUM(C67:C69)</f>
        <v>130</v>
      </c>
      <c r="I69" s="20">
        <f>SUM(D67:D69)</f>
        <v>10530</v>
      </c>
    </row>
    <row r="70" spans="1:8" ht="12.75">
      <c r="A70" s="9"/>
      <c r="B70" s="57" t="s">
        <v>48</v>
      </c>
      <c r="C70" s="48">
        <v>5</v>
      </c>
      <c r="D70" s="49">
        <v>410</v>
      </c>
      <c r="E70" s="44">
        <v>0</v>
      </c>
      <c r="F70" s="44">
        <v>5</v>
      </c>
      <c r="G70" s="45">
        <v>82</v>
      </c>
      <c r="H70"/>
    </row>
    <row r="71" spans="1:8" ht="12.75">
      <c r="A71" s="9"/>
      <c r="B71" s="57" t="s">
        <v>64</v>
      </c>
      <c r="C71" s="50">
        <v>30</v>
      </c>
      <c r="D71" s="51">
        <v>900</v>
      </c>
      <c r="E71" s="44">
        <v>0</v>
      </c>
      <c r="F71" s="44">
        <v>30</v>
      </c>
      <c r="G71" s="45">
        <v>30</v>
      </c>
      <c r="H71"/>
    </row>
    <row r="72" spans="1:8" ht="12.75">
      <c r="A72" s="9"/>
      <c r="B72" s="57" t="s">
        <v>49</v>
      </c>
      <c r="C72" s="52">
        <v>40</v>
      </c>
      <c r="D72" s="47">
        <v>2240</v>
      </c>
      <c r="E72" s="44">
        <v>0</v>
      </c>
      <c r="F72" s="44">
        <v>40</v>
      </c>
      <c r="G72" s="45">
        <v>56</v>
      </c>
      <c r="H72"/>
    </row>
    <row r="73" spans="1:8" ht="12.75">
      <c r="A73" s="9"/>
      <c r="B73" s="63" t="s">
        <v>65</v>
      </c>
      <c r="C73" s="50">
        <v>20</v>
      </c>
      <c r="D73" s="51">
        <v>600</v>
      </c>
      <c r="E73" s="44">
        <v>0</v>
      </c>
      <c r="F73" s="44">
        <v>20</v>
      </c>
      <c r="G73" s="45">
        <v>30</v>
      </c>
      <c r="H73"/>
    </row>
    <row r="74" spans="1:8" ht="12.75">
      <c r="A74" s="9"/>
      <c r="B74" s="63" t="s">
        <v>66</v>
      </c>
      <c r="C74" s="52">
        <v>5</v>
      </c>
      <c r="D74" s="47">
        <v>280</v>
      </c>
      <c r="E74" s="44">
        <v>0</v>
      </c>
      <c r="F74" s="44">
        <v>5</v>
      </c>
      <c r="G74" s="45">
        <v>56</v>
      </c>
      <c r="H74"/>
    </row>
    <row r="75" spans="1:8" ht="4.5" customHeight="1">
      <c r="A75" s="14"/>
      <c r="B75" s="64"/>
      <c r="C75" s="2"/>
      <c r="D75" s="19"/>
      <c r="E75" s="34"/>
      <c r="F75" s="34"/>
      <c r="G75" s="35"/>
      <c r="H75"/>
    </row>
    <row r="76" spans="1:8" ht="12.75">
      <c r="A76" s="40" t="s">
        <v>91</v>
      </c>
      <c r="B76" s="56" t="s">
        <v>87</v>
      </c>
      <c r="C76" s="52">
        <v>45</v>
      </c>
      <c r="D76" s="47">
        <v>3690</v>
      </c>
      <c r="E76" s="44">
        <v>0</v>
      </c>
      <c r="F76" s="44">
        <v>45</v>
      </c>
      <c r="G76" s="45">
        <v>82</v>
      </c>
      <c r="H76"/>
    </row>
    <row r="77" spans="1:8" ht="12.75">
      <c r="A77" s="40"/>
      <c r="B77" s="56" t="s">
        <v>89</v>
      </c>
      <c r="C77" s="52">
        <v>50</v>
      </c>
      <c r="D77" s="53">
        <v>4100</v>
      </c>
      <c r="E77" s="44">
        <v>0</v>
      </c>
      <c r="F77" s="44">
        <v>50</v>
      </c>
      <c r="G77" s="45">
        <v>82</v>
      </c>
      <c r="H77"/>
    </row>
    <row r="78" spans="1:8" ht="12.75" customHeight="1">
      <c r="A78" s="41"/>
      <c r="B78" s="57" t="s">
        <v>88</v>
      </c>
      <c r="C78" s="69" t="s">
        <v>90</v>
      </c>
      <c r="D78" s="70"/>
      <c r="E78" s="70"/>
      <c r="F78" s="70"/>
      <c r="G78" s="71"/>
      <c r="H78"/>
    </row>
    <row r="79" spans="1:8" ht="4.5" customHeight="1">
      <c r="A79" s="15"/>
      <c r="B79" s="5"/>
      <c r="C79" s="2"/>
      <c r="D79" s="19"/>
      <c r="E79" s="34"/>
      <c r="F79" s="34"/>
      <c r="G79" s="35"/>
      <c r="H79"/>
    </row>
    <row r="80" spans="2:9" ht="12.75">
      <c r="B80" s="65" t="s">
        <v>79</v>
      </c>
      <c r="H80" s="27">
        <f>SUM(H3:H79)</f>
        <v>5083</v>
      </c>
      <c r="I80" s="27">
        <f>SUM(I3:I79)</f>
        <v>344042</v>
      </c>
    </row>
    <row r="81" ht="12.75">
      <c r="H81" s="30"/>
    </row>
    <row r="82" ht="12.75">
      <c r="H82" s="30"/>
    </row>
    <row r="83" ht="12.75">
      <c r="H83" s="30"/>
    </row>
    <row r="84" ht="12.75">
      <c r="H84" s="30"/>
    </row>
    <row r="85" ht="12.75">
      <c r="H85" s="30"/>
    </row>
    <row r="86" ht="12.75">
      <c r="H86" s="30"/>
    </row>
    <row r="87" ht="12.75">
      <c r="H87" s="30"/>
    </row>
  </sheetData>
  <sheetProtection/>
  <mergeCells count="5">
    <mergeCell ref="A20:A23"/>
    <mergeCell ref="C78:G78"/>
    <mergeCell ref="E1:F1"/>
    <mergeCell ref="A1:C1"/>
    <mergeCell ref="A14:A1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Joshua I. Miller</cp:lastModifiedBy>
  <dcterms:created xsi:type="dcterms:W3CDTF">2017-06-02T16:11:21Z</dcterms:created>
  <dcterms:modified xsi:type="dcterms:W3CDTF">2018-10-29T20:13:51Z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01734361CD07C3C85B968AA4B2781C480C8E4BE414C91DF2547B83F4AFBA38B4593F6C97C903E700EE081893841D68303E7E0DF8DC3486A98ACD202E37FC9DAF362FD5596D1FEC089FF7DFE1457610FCE0C3B4B7FF88E179ECFEF01843BBFB33789B9B143714029DC1EADF323E2717EA5E3A07E386266080B06006C70508CB2</vt:lpwstr>
  </property>
  <property fmtid="{D5CDD505-2E9C-101B-9397-08002B2CF9AE}" pid="3" name="Business Objects Context Information1">
    <vt:lpwstr>3E7DEBD8243B46E42B1382A7BEA518AAC9B1B829B4782D5A532207E8C6968EACD96F6446026B0E5F9C62BF191C89BCFD51BA36F58F337A65A480A725E81BD246E129F3FF71390DBA2BEC43C5F66A4D911DACDD040521DE66B6170B6DCA7767514A45011C28927382F5BB71E88DABAB12EE4049AFBA57B63952F606E5BF5CCD3</vt:lpwstr>
  </property>
  <property fmtid="{D5CDD505-2E9C-101B-9397-08002B2CF9AE}" pid="4" name="Business Objects Context Information2">
    <vt:lpwstr>26E41B88041A95A549521A5E7F822F46F4ED63907EEC0441D3AEA1FE111CEC25D5A4345873133E8B6A0A7C2F9B66BAD88F943D5C7E65646D8E13157730DFA4AD0D4F7BC35DEF50AEFC213E7F6326D8F8CCA64DA7E58319F0355F9E00326BDB6E7FBFC03B58B8AEFFCB61C37E9BC33133261C810E0D2DBBF97DB6EAD328E5E90</vt:lpwstr>
  </property>
  <property fmtid="{D5CDD505-2E9C-101B-9397-08002B2CF9AE}" pid="5" name="Business Objects Context Information3">
    <vt:lpwstr>924C960ACA5072D88073FC4968D8AC1ABA54A84189AD275D5EEC07A95A74AAB3BC512631D42A18507CFF86F7B7D9CF549451BBDD4413AC73E54F0DD72F5CAA54448DF0574F7F09660FA30C6D8BEC4E8F19E63A062D14A78D3E8C378A740EC44BE5F4E64BA65E254A9BB62C15F8BDEDDB26D0B7F495A5EFF9C46517C5A509205</vt:lpwstr>
  </property>
  <property fmtid="{D5CDD505-2E9C-101B-9397-08002B2CF9AE}" pid="6" name="Business Objects Context Information4">
    <vt:lpwstr>FEF28AC1F153DB9BD0B41FF3FF81EC750E7B50A974A9A287B4D818948FF974656539337E6D484D93262767E7BC8FC7A5381775AA429BF8D2845AB6757D5E9D08F43435830FA3479D5F10F4F01DC7D25516E64EC7F20B7B5AFD68044A216FEA36ECECB5BAC2A5C3B68EFA9790ACFA862A9FB24C381644E7C879BAE4AD6D4F379</vt:lpwstr>
  </property>
  <property fmtid="{D5CDD505-2E9C-101B-9397-08002B2CF9AE}" pid="7" name="Business Objects Context Information5">
    <vt:lpwstr>E9F9C6FFF3F241D6849734A795C63B76A67D175414689BAA4F30B366FF8BA85BC3F0090BD56409EF92B6BD884AA8C4C346415B5C34850A5CB4F2EB9A9EB6F74D1B0A966740BD3D93B8E92E9BB20BC3DF03191EBFE03038A63689B0751F7A3C57DDAFACAD73C7C8026875D3B543690A1B523F6D8C39C89E9A7594C38EEF9E2E5</vt:lpwstr>
  </property>
  <property fmtid="{D5CDD505-2E9C-101B-9397-08002B2CF9AE}" pid="8" name="Business Objects Context Information6">
    <vt:lpwstr>E82E6623</vt:lpwstr>
  </property>
  <property fmtid="{D5CDD505-2E9C-101B-9397-08002B2CF9AE}" pid="9" name="ContentTypeId">
    <vt:lpwstr>0x010100543755385D15474B94D27C005051E9EA</vt:lpwstr>
  </property>
  <property fmtid="{D5CDD505-2E9C-101B-9397-08002B2CF9AE}" pid="10" name="_dlc_DocId">
    <vt:lpwstr>KM2J2247ZQDD-20-36053</vt:lpwstr>
  </property>
  <property fmtid="{D5CDD505-2E9C-101B-9397-08002B2CF9AE}" pid="11" name="_dlc_DocIdItemGuid">
    <vt:lpwstr>0bf7f6fa-0eca-4d17-8d4e-d864af8f06d5</vt:lpwstr>
  </property>
  <property fmtid="{D5CDD505-2E9C-101B-9397-08002B2CF9AE}" pid="12" name="_dlc_DocIdUrl">
    <vt:lpwstr>http://mydgs.dgs.virginia.gov/DO/ISS/_layouts/15/DocIdRedir.aspx?ID=KM2J2247ZQDD-20-36053, KM2J2247ZQDD-20-36053</vt:lpwstr>
  </property>
</Properties>
</file>